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'REGATA'!$A$1:$T$31</definedName>
    <definedName name="_xlnm.Print_Titles" localSheetId="0">'REGATA'!$8:$11</definedName>
  </definedNames>
  <calcPr fullCalcOnLoad="1"/>
</workbook>
</file>

<file path=xl/comments1.xml><?xml version="1.0" encoding="utf-8"?>
<comments xmlns="http://schemas.openxmlformats.org/spreadsheetml/2006/main">
  <authors>
    <author>ANA BALBUENA</author>
  </authors>
  <commentList>
    <comment ref="H11" authorId="0">
      <text>
        <r>
          <rPr>
            <b/>
            <sz val="8"/>
            <rFont val="Tahoma"/>
            <family val="0"/>
          </rPr>
          <t>ANA BALBUENA: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<sst xmlns="http://schemas.openxmlformats.org/spreadsheetml/2006/main" count="100" uniqueCount="74">
  <si>
    <t>AÑO</t>
  </si>
  <si>
    <t>PARTICIPANTES</t>
  </si>
  <si>
    <t>Juez :</t>
  </si>
  <si>
    <t>Psto.</t>
  </si>
  <si>
    <t>Nro.</t>
  </si>
  <si>
    <t>R1</t>
  </si>
  <si>
    <t>R2</t>
  </si>
  <si>
    <t>R3</t>
  </si>
  <si>
    <t>R4</t>
  </si>
  <si>
    <t>R5</t>
  </si>
  <si>
    <t>R6</t>
  </si>
  <si>
    <t>Total</t>
  </si>
  <si>
    <t>Dctes.</t>
  </si>
  <si>
    <t>VELA</t>
  </si>
  <si>
    <t>Gral.</t>
  </si>
  <si>
    <t>C/Dcte.</t>
  </si>
  <si>
    <t>DNS</t>
  </si>
  <si>
    <t>DSQ</t>
  </si>
  <si>
    <t>DNF</t>
  </si>
  <si>
    <t>DNC</t>
  </si>
  <si>
    <t>Dcte.</t>
  </si>
  <si>
    <t>GENERAL</t>
  </si>
  <si>
    <t>G E N E R A L</t>
  </si>
  <si>
    <t>LA  PUNTA</t>
  </si>
  <si>
    <t>OCS</t>
  </si>
  <si>
    <t>"OJO"  CUADRO  DE  FORMULAS</t>
  </si>
  <si>
    <t xml:space="preserve"> </t>
  </si>
  <si>
    <t>R7</t>
  </si>
  <si>
    <t>R8</t>
  </si>
  <si>
    <t xml:space="preserve">Viento :  </t>
  </si>
  <si>
    <t>Pablo Mere</t>
  </si>
  <si>
    <t>ATOCC</t>
  </si>
  <si>
    <t>CURARE</t>
  </si>
  <si>
    <t>DARK SIDE</t>
  </si>
  <si>
    <t>DELFIN</t>
  </si>
  <si>
    <t>ESCANDALO</t>
  </si>
  <si>
    <t>ESNA ZERO</t>
  </si>
  <si>
    <t>FERUSA</t>
  </si>
  <si>
    <t>GOHAN</t>
  </si>
  <si>
    <t>HAWKY</t>
  </si>
  <si>
    <t>NAMOYOC</t>
  </si>
  <si>
    <t>PARACA</t>
  </si>
  <si>
    <t>REGATAS ONE</t>
  </si>
  <si>
    <t>REGATAS TOO</t>
  </si>
  <si>
    <t>TIAMAT</t>
  </si>
  <si>
    <t>VANESSA</t>
  </si>
  <si>
    <t>VELIA</t>
  </si>
  <si>
    <t>WAYRA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</si>
  <si>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</si>
  <si>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</si>
  <si>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</si>
  <si>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</si>
  <si>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</si>
  <si>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</si>
  <si>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</si>
  <si>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</si>
  <si>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</si>
  <si>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</si>
  <si>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</si>
  <si>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</si>
  <si>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</si>
  <si>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</si>
  <si>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</si>
  <si>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</si>
  <si>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</si>
  <si>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Lugar: Yacht Club Peruano</t>
  </si>
  <si>
    <t>Regatas:  8</t>
  </si>
  <si>
    <t>13,14,20 y 21 Setiembre</t>
  </si>
  <si>
    <t>VELEROS:21</t>
  </si>
  <si>
    <t>Asig.</t>
  </si>
  <si>
    <t>13</t>
  </si>
  <si>
    <t>14</t>
  </si>
  <si>
    <t>20</t>
  </si>
  <si>
    <t>21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</si>
</sst>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10"/>
      <color indexed="9"/>
      <name val="Arial"/>
      <family val="0"/>
    </font>
    <font>
      <b/>
      <sz val="11"/>
      <color indexed="9"/>
      <name val="Arial"/>
      <family val="0"/>
    </font>
    <font>
      <b/>
      <sz val="12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1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1" fillId="2" borderId="3" xfId="0" applyFont="1" applyFill="1" applyBorder="1" applyAlignment="1" applyProtection="1">
      <alignment horizontal="center"/>
      <protection hidden="1"/>
    </xf>
    <xf numFmtId="0" fontId="7" fillId="5" borderId="3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6" borderId="3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12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3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>
      <alignment/>
    </xf>
    <xf numFmtId="0" fontId="1" fillId="7" borderId="3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vertical="justify" wrapText="1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/>
    </xf>
    <xf numFmtId="0" fontId="12" fillId="8" borderId="0" xfId="0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/>
    </xf>
    <xf numFmtId="0" fontId="15" fillId="5" borderId="3" xfId="0" applyFont="1" applyFill="1" applyBorder="1" applyAlignment="1">
      <alignment/>
    </xf>
    <xf numFmtId="0" fontId="15" fillId="7" borderId="4" xfId="0" applyFont="1" applyFill="1" applyBorder="1" applyAlignment="1">
      <alignment horizontal="center"/>
    </xf>
    <xf numFmtId="0" fontId="5" fillId="7" borderId="3" xfId="0" applyFont="1" applyFill="1" applyBorder="1" applyAlignment="1" applyProtection="1">
      <alignment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/>
    </xf>
    <xf numFmtId="0" fontId="5" fillId="7" borderId="3" xfId="0" applyFont="1" applyFill="1" applyBorder="1" applyAlignment="1">
      <alignment/>
    </xf>
    <xf numFmtId="0" fontId="5" fillId="7" borderId="22" xfId="0" applyFont="1" applyFill="1" applyBorder="1" applyAlignment="1" applyProtection="1">
      <alignment/>
      <protection locked="0"/>
    </xf>
    <xf numFmtId="0" fontId="5" fillId="7" borderId="19" xfId="0" applyFont="1" applyFill="1" applyBorder="1" applyAlignment="1">
      <alignment/>
    </xf>
    <xf numFmtId="0" fontId="7" fillId="5" borderId="0" xfId="0" applyFont="1" applyFill="1" applyBorder="1" applyAlignment="1" applyProtection="1">
      <alignment/>
      <protection hidden="1"/>
    </xf>
    <xf numFmtId="0" fontId="7" fillId="6" borderId="0" xfId="0" applyFont="1" applyFill="1" applyBorder="1" applyAlignment="1" applyProtection="1">
      <alignment/>
      <protection hidden="1"/>
    </xf>
    <xf numFmtId="0" fontId="15" fillId="7" borderId="3" xfId="0" applyFont="1" applyFill="1" applyBorder="1" applyAlignment="1" applyProtection="1">
      <alignment horizontal="center"/>
      <protection locked="0"/>
    </xf>
    <xf numFmtId="0" fontId="5" fillId="7" borderId="23" xfId="0" applyFont="1" applyFill="1" applyBorder="1" applyAlignment="1" applyProtection="1">
      <alignment/>
      <protection locked="0"/>
    </xf>
    <xf numFmtId="0" fontId="15" fillId="7" borderId="23" xfId="0" applyFont="1" applyFill="1" applyBorder="1" applyAlignment="1" applyProtection="1">
      <alignment horizontal="center"/>
      <protection locked="0"/>
    </xf>
    <xf numFmtId="0" fontId="5" fillId="7" borderId="23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2" borderId="23" xfId="0" applyFont="1" applyFill="1" applyBorder="1" applyAlignment="1" applyProtection="1">
      <alignment horizontal="center"/>
      <protection locked="0"/>
    </xf>
    <xf numFmtId="0" fontId="12" fillId="2" borderId="24" xfId="0" applyFont="1" applyFill="1" applyBorder="1" applyAlignment="1" applyProtection="1">
      <alignment horizontal="center"/>
      <protection locked="0"/>
    </xf>
    <xf numFmtId="0" fontId="12" fillId="2" borderId="25" xfId="0" applyFont="1" applyFill="1" applyBorder="1" applyAlignment="1" applyProtection="1">
      <alignment horizontal="center"/>
      <protection locked="0"/>
    </xf>
    <xf numFmtId="0" fontId="12" fillId="0" borderId="25" xfId="0" applyFont="1" applyBorder="1" applyAlignment="1">
      <alignment horizontal="center"/>
    </xf>
    <xf numFmtId="0" fontId="12" fillId="0" borderId="25" xfId="0" applyFont="1" applyBorder="1" applyAlignment="1" applyProtection="1">
      <alignment horizontal="center"/>
      <protection locked="0"/>
    </xf>
    <xf numFmtId="0" fontId="5" fillId="2" borderId="26" xfId="0" applyFont="1" applyFill="1" applyBorder="1" applyAlignment="1">
      <alignment horizontal="center"/>
    </xf>
    <xf numFmtId="0" fontId="15" fillId="7" borderId="22" xfId="0" applyFont="1" applyFill="1" applyBorder="1" applyAlignment="1" applyProtection="1">
      <alignment horizontal="center"/>
      <protection locked="0"/>
    </xf>
    <xf numFmtId="0" fontId="5" fillId="7" borderId="22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2" borderId="22" xfId="0" applyFont="1" applyFill="1" applyBorder="1" applyAlignment="1" applyProtection="1">
      <alignment horizontal="center"/>
      <protection locked="0"/>
    </xf>
    <xf numFmtId="0" fontId="12" fillId="2" borderId="27" xfId="0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7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2</xdr:row>
      <xdr:rowOff>161925</xdr:rowOff>
    </xdr:from>
    <xdr:to>
      <xdr:col>12</xdr:col>
      <xdr:colOff>361950</xdr:colOff>
      <xdr:row>4</xdr:row>
      <xdr:rowOff>200025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24400" y="485775"/>
          <a:ext cx="1533525" cy="4000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: Inscritos + 1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219075</xdr:colOff>
      <xdr:row>0</xdr:row>
      <xdr:rowOff>28575</xdr:rowOff>
    </xdr:from>
    <xdr:to>
      <xdr:col>20</xdr:col>
      <xdr:colOff>0</xdr:colOff>
      <xdr:row>5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6496050" y="28575"/>
          <a:ext cx="3181350" cy="95250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DNC     : No compitio
DNS     : No Partió.
OCS     : Partida prematura
DNF     : No Termino.
DSQ     : Descalificado.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12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9677400" y="1752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12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9677400" y="1752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12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9677400" y="1752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12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9677400" y="1752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12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9677400" y="1752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showGridLines="0" tabSelected="1" zoomScale="75" zoomScaleNormal="75" workbookViewId="0" topLeftCell="A1">
      <selection activeCell="H33" sqref="H33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24.421875" style="1" customWidth="1"/>
    <col min="4" max="4" width="7.140625" style="1" customWidth="1"/>
    <col min="5" max="5" width="9.421875" style="1" customWidth="1"/>
    <col min="6" max="15" width="5.7109375" style="1" customWidth="1"/>
    <col min="16" max="16" width="3.8515625" style="0" customWidth="1"/>
    <col min="17" max="17" width="6.57421875" style="0" customWidth="1"/>
    <col min="18" max="18" width="5.8515625" style="0" customWidth="1"/>
    <col min="19" max="19" width="7.8515625" style="0" customWidth="1"/>
    <col min="20" max="20" width="15.421875" style="0" customWidth="1"/>
    <col min="23" max="29" width="5.57421875" style="0" hidden="1" customWidth="1"/>
  </cols>
  <sheetData>
    <row r="1" spans="3:16" ht="12.75"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8"/>
    </row>
    <row r="2" spans="3:16" ht="12.75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8"/>
    </row>
    <row r="3" ht="13.5" thickBot="1">
      <c r="G3" s="1" t="s">
        <v>26</v>
      </c>
    </row>
    <row r="4" spans="2:15" ht="15">
      <c r="B4" s="55" t="s">
        <v>0</v>
      </c>
      <c r="C4" s="56" t="s">
        <v>1</v>
      </c>
      <c r="D4" s="95"/>
      <c r="E4" s="2"/>
      <c r="F4" s="31" t="s">
        <v>2</v>
      </c>
      <c r="G4" s="32"/>
      <c r="H4" s="33"/>
      <c r="I4" s="30"/>
      <c r="J4" s="30"/>
      <c r="K4" s="30"/>
      <c r="L4" s="30"/>
      <c r="M4" s="30"/>
      <c r="N4" s="30"/>
      <c r="O4" s="3"/>
    </row>
    <row r="5" spans="2:15" ht="18" customHeight="1" thickBot="1">
      <c r="B5" s="57">
        <v>2008</v>
      </c>
      <c r="C5" s="58" t="s">
        <v>21</v>
      </c>
      <c r="D5" s="61">
        <v>17</v>
      </c>
      <c r="E5" s="47"/>
      <c r="F5" s="34" t="s">
        <v>30</v>
      </c>
      <c r="G5" s="35"/>
      <c r="H5" s="36"/>
      <c r="I5" s="30"/>
      <c r="J5" s="30"/>
      <c r="K5" s="30"/>
      <c r="L5" s="30"/>
      <c r="M5" s="30"/>
      <c r="N5" s="30"/>
      <c r="O5" s="4"/>
    </row>
    <row r="6" spans="3:16" s="5" customFormat="1" ht="12.75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</row>
    <row r="7" spans="3:15" ht="24.75" customHeight="1">
      <c r="C7" s="48" t="s">
        <v>65</v>
      </c>
      <c r="D7" s="96"/>
      <c r="E7" s="9"/>
      <c r="F7" s="59" t="s">
        <v>23</v>
      </c>
      <c r="G7" s="59"/>
      <c r="H7" s="59"/>
      <c r="I7" s="59"/>
      <c r="J7" s="59"/>
      <c r="K7" s="59"/>
      <c r="L7" s="59"/>
      <c r="M7" s="59"/>
      <c r="N7" s="59"/>
      <c r="O7" s="60"/>
    </row>
    <row r="8" spans="1:20" ht="12.75">
      <c r="A8" s="5"/>
      <c r="B8" s="43" t="s">
        <v>3</v>
      </c>
      <c r="C8" s="42" t="s">
        <v>66</v>
      </c>
      <c r="D8" s="97"/>
      <c r="F8" s="44" t="s">
        <v>5</v>
      </c>
      <c r="G8" s="44" t="s">
        <v>6</v>
      </c>
      <c r="H8" s="44" t="s">
        <v>7</v>
      </c>
      <c r="I8" s="44" t="s">
        <v>8</v>
      </c>
      <c r="J8" s="44" t="s">
        <v>9</v>
      </c>
      <c r="K8" s="44" t="s">
        <v>10</v>
      </c>
      <c r="L8" s="44" t="s">
        <v>27</v>
      </c>
      <c r="M8" s="44" t="s">
        <v>28</v>
      </c>
      <c r="N8" s="44"/>
      <c r="O8" s="44"/>
      <c r="P8" s="9"/>
      <c r="Q8" s="45" t="s">
        <v>11</v>
      </c>
      <c r="R8" s="43" t="s">
        <v>12</v>
      </c>
      <c r="S8" s="45" t="s">
        <v>11</v>
      </c>
      <c r="T8" s="45"/>
    </row>
    <row r="9" spans="1:20" ht="12.75">
      <c r="A9" s="5"/>
      <c r="B9" s="5"/>
      <c r="C9" s="42" t="s">
        <v>67</v>
      </c>
      <c r="D9" s="97"/>
      <c r="F9" s="10" t="s">
        <v>70</v>
      </c>
      <c r="G9" s="10" t="s">
        <v>70</v>
      </c>
      <c r="H9" s="10" t="s">
        <v>71</v>
      </c>
      <c r="I9" s="10" t="s">
        <v>71</v>
      </c>
      <c r="J9" s="10" t="s">
        <v>72</v>
      </c>
      <c r="K9" s="10" t="s">
        <v>73</v>
      </c>
      <c r="L9" s="10" t="s">
        <v>73</v>
      </c>
      <c r="M9" s="10" t="s">
        <v>73</v>
      </c>
      <c r="N9" s="10"/>
      <c r="O9" s="10"/>
      <c r="P9" s="11"/>
      <c r="Q9" s="46" t="s">
        <v>14</v>
      </c>
      <c r="R9" s="12"/>
      <c r="S9" s="46" t="s">
        <v>15</v>
      </c>
      <c r="T9" s="46"/>
    </row>
    <row r="10" spans="1:21" ht="12.75">
      <c r="A10" s="5"/>
      <c r="B10" s="5"/>
      <c r="C10" s="42" t="s">
        <v>29</v>
      </c>
      <c r="D10" s="44" t="s">
        <v>4</v>
      </c>
      <c r="E10" s="44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9"/>
      <c r="R10" s="9"/>
      <c r="S10" s="9"/>
      <c r="T10" s="5"/>
      <c r="U10" s="28"/>
    </row>
    <row r="11" spans="1:28" ht="14.25" customHeight="1">
      <c r="A11" s="5"/>
      <c r="B11" s="5"/>
      <c r="C11" s="41" t="s">
        <v>68</v>
      </c>
      <c r="D11" s="44" t="s">
        <v>69</v>
      </c>
      <c r="E11" s="44" t="s">
        <v>13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8"/>
      <c r="R11" s="8"/>
      <c r="S11" s="8"/>
      <c r="T11" s="5"/>
      <c r="U11" s="28"/>
      <c r="W11" s="15" t="s">
        <v>25</v>
      </c>
      <c r="X11" s="16"/>
      <c r="Y11" s="16"/>
      <c r="Z11" s="16"/>
      <c r="AA11" s="16"/>
      <c r="AB11" s="17"/>
    </row>
    <row r="12" spans="1:21" ht="6" customHeight="1" thickBot="1">
      <c r="A12" s="5"/>
      <c r="B12" s="5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  <c r="S12" s="8"/>
      <c r="T12" s="5"/>
      <c r="U12" s="28"/>
    </row>
    <row r="13" spans="1:28" ht="13.5" thickBot="1">
      <c r="A13" s="49"/>
      <c r="B13" s="49"/>
      <c r="C13" s="18"/>
      <c r="D13" s="19"/>
      <c r="E13" s="19"/>
      <c r="F13" s="20"/>
      <c r="G13" s="20"/>
      <c r="H13" s="20" t="s">
        <v>22</v>
      </c>
      <c r="I13" s="20"/>
      <c r="J13" s="20"/>
      <c r="K13" s="20"/>
      <c r="L13" s="20"/>
      <c r="M13" s="20"/>
      <c r="N13" s="20"/>
      <c r="O13" s="20"/>
      <c r="P13" s="21"/>
      <c r="Q13" s="21"/>
      <c r="R13" s="21"/>
      <c r="S13" s="22"/>
      <c r="T13" s="49"/>
      <c r="U13" s="28"/>
      <c r="W13" s="23" t="s">
        <v>16</v>
      </c>
      <c r="X13" s="23" t="s">
        <v>18</v>
      </c>
      <c r="Y13" s="23" t="s">
        <v>17</v>
      </c>
      <c r="Z13" s="23" t="s">
        <v>24</v>
      </c>
      <c r="AA13" s="23" t="s">
        <v>19</v>
      </c>
      <c r="AB13" s="23" t="s">
        <v>20</v>
      </c>
    </row>
    <row r="14" spans="1:28" s="5" customFormat="1" ht="6" customHeight="1" thickBot="1">
      <c r="A14" s="49"/>
      <c r="B14" s="49"/>
      <c r="C14" s="49"/>
      <c r="D14" s="50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49"/>
      <c r="W14"/>
      <c r="X14"/>
      <c r="Y14"/>
      <c r="Z14"/>
      <c r="AA14"/>
      <c r="AB14"/>
    </row>
    <row r="15" spans="1:28" ht="15.75">
      <c r="A15" s="49"/>
      <c r="B15" s="37" t="s">
        <v>48</v>
      </c>
      <c r="C15" s="72" t="s">
        <v>44</v>
      </c>
      <c r="D15" s="73">
        <v>17</v>
      </c>
      <c r="E15" s="74">
        <v>915</v>
      </c>
      <c r="F15" s="75">
        <v>2</v>
      </c>
      <c r="G15" s="76">
        <v>3</v>
      </c>
      <c r="H15" s="75">
        <v>3</v>
      </c>
      <c r="I15" s="75">
        <v>2</v>
      </c>
      <c r="J15" s="76">
        <v>4</v>
      </c>
      <c r="K15" s="76">
        <v>1</v>
      </c>
      <c r="L15" s="76">
        <v>4</v>
      </c>
      <c r="M15" s="76">
        <v>1</v>
      </c>
      <c r="N15" s="76"/>
      <c r="O15" s="77"/>
      <c r="P15" s="53"/>
      <c r="Q15" s="87">
        <f>SUM(F15:M15)</f>
        <v>20</v>
      </c>
      <c r="R15" s="88">
        <v>4</v>
      </c>
      <c r="S15" s="89">
        <f aca="true" t="shared" si="0" ref="S15:S31">+Q15-R15</f>
        <v>16</v>
      </c>
      <c r="T15" s="49"/>
      <c r="W15" s="24">
        <f>(COUNTIF($F21:$O21,"DNS")+(COUNTIF($F21:$O21,"DNS"))*$E$5)</f>
        <v>0</v>
      </c>
      <c r="X15" s="24">
        <f>(COUNTIF($F21:$O21,"DNF")+(COUNTIF($F21:$O21,"DNF"))*$E$5)</f>
        <v>0</v>
      </c>
      <c r="Y15" s="24">
        <f>(COUNTIF($F21:$O21,"DSQ")+(COUNTIF($F21:$O21,"DSQ"))*$E$5)</f>
        <v>0</v>
      </c>
      <c r="Z15" s="24">
        <f>(COUNTIF($F21:$O21,"OCS")+(COUNTIF($F21:$O21,"OCS"))*$E$5)</f>
        <v>0</v>
      </c>
      <c r="AA15" s="24">
        <f>(COUNTIF($F21:$O21,"DNC")+(COUNTIF($F21:$O21,"DNC"))*$E$5)</f>
        <v>0</v>
      </c>
      <c r="AB15" s="27">
        <f>IF(MAX(W15:AA15)&gt;0,($E$5)+1,0)</f>
        <v>0</v>
      </c>
    </row>
    <row r="16" spans="1:28" ht="15.75">
      <c r="A16" s="49"/>
      <c r="B16" s="38" t="s">
        <v>49</v>
      </c>
      <c r="C16" s="62" t="s">
        <v>47</v>
      </c>
      <c r="D16" s="71">
        <v>21</v>
      </c>
      <c r="E16" s="39">
        <v>5442</v>
      </c>
      <c r="F16" s="65">
        <v>1</v>
      </c>
      <c r="G16" s="63">
        <v>5</v>
      </c>
      <c r="H16" s="65">
        <v>4</v>
      </c>
      <c r="I16" s="65">
        <v>1</v>
      </c>
      <c r="J16" s="63">
        <v>2</v>
      </c>
      <c r="K16" s="63">
        <v>4</v>
      </c>
      <c r="L16" s="63">
        <v>2</v>
      </c>
      <c r="M16" s="63">
        <v>3</v>
      </c>
      <c r="N16" s="63"/>
      <c r="O16" s="78"/>
      <c r="P16" s="53"/>
      <c r="Q16" s="90">
        <f>SUM(F16:M16)</f>
        <v>22</v>
      </c>
      <c r="R16" s="29">
        <v>5</v>
      </c>
      <c r="S16" s="91">
        <f t="shared" si="0"/>
        <v>17</v>
      </c>
      <c r="T16" s="49"/>
      <c r="W16" s="69"/>
      <c r="X16" s="69"/>
      <c r="Y16" s="69"/>
      <c r="Z16" s="69"/>
      <c r="AA16" s="69"/>
      <c r="AB16" s="70"/>
    </row>
    <row r="17" spans="1:20" ht="15.75">
      <c r="A17" s="49"/>
      <c r="B17" s="38" t="s">
        <v>50</v>
      </c>
      <c r="C17" s="62" t="s">
        <v>35</v>
      </c>
      <c r="D17" s="71">
        <v>5</v>
      </c>
      <c r="E17" s="40">
        <v>4916</v>
      </c>
      <c r="F17" s="64">
        <v>4</v>
      </c>
      <c r="G17" s="63">
        <v>2</v>
      </c>
      <c r="H17" s="64">
        <v>1</v>
      </c>
      <c r="I17" s="63">
        <v>8</v>
      </c>
      <c r="J17" s="63">
        <v>1</v>
      </c>
      <c r="K17" s="65">
        <v>6</v>
      </c>
      <c r="L17" s="65">
        <v>3</v>
      </c>
      <c r="M17" s="65">
        <v>2</v>
      </c>
      <c r="N17" s="65"/>
      <c r="O17" s="79"/>
      <c r="P17" s="54"/>
      <c r="Q17" s="90">
        <f>SUM(F17:M17)</f>
        <v>27</v>
      </c>
      <c r="R17" s="29">
        <v>8</v>
      </c>
      <c r="S17" s="91">
        <f t="shared" si="0"/>
        <v>19</v>
      </c>
      <c r="T17" s="49"/>
    </row>
    <row r="18" spans="1:20" ht="15.75">
      <c r="A18" s="49"/>
      <c r="B18" s="38" t="s">
        <v>51</v>
      </c>
      <c r="C18" s="62" t="s">
        <v>41</v>
      </c>
      <c r="D18" s="71">
        <v>12</v>
      </c>
      <c r="E18" s="39">
        <v>4407</v>
      </c>
      <c r="F18" s="65">
        <v>6</v>
      </c>
      <c r="G18" s="63">
        <v>1</v>
      </c>
      <c r="H18" s="65">
        <v>2</v>
      </c>
      <c r="I18" s="65">
        <v>3</v>
      </c>
      <c r="J18" s="63">
        <v>10</v>
      </c>
      <c r="K18" s="63">
        <v>5</v>
      </c>
      <c r="L18" s="63">
        <v>1</v>
      </c>
      <c r="M18" s="63">
        <v>6</v>
      </c>
      <c r="N18" s="63"/>
      <c r="O18" s="78"/>
      <c r="P18" s="53"/>
      <c r="Q18" s="90">
        <f>SUM(F18:M18)</f>
        <v>34</v>
      </c>
      <c r="R18" s="29">
        <v>10</v>
      </c>
      <c r="S18" s="91">
        <f t="shared" si="0"/>
        <v>24</v>
      </c>
      <c r="T18" s="49"/>
    </row>
    <row r="19" spans="1:20" ht="15.75">
      <c r="A19" s="49"/>
      <c r="B19" s="38" t="s">
        <v>52</v>
      </c>
      <c r="C19" s="62" t="s">
        <v>43</v>
      </c>
      <c r="D19" s="71">
        <v>14</v>
      </c>
      <c r="E19" s="39">
        <v>4698</v>
      </c>
      <c r="F19" s="65">
        <v>3</v>
      </c>
      <c r="G19" s="63">
        <v>4</v>
      </c>
      <c r="H19" s="65">
        <v>5</v>
      </c>
      <c r="I19" s="65">
        <v>6</v>
      </c>
      <c r="J19" s="63">
        <v>8</v>
      </c>
      <c r="K19" s="63">
        <v>13</v>
      </c>
      <c r="L19" s="63">
        <v>6</v>
      </c>
      <c r="M19" s="63">
        <v>10</v>
      </c>
      <c r="N19" s="63"/>
      <c r="O19" s="78"/>
      <c r="P19" s="53"/>
      <c r="Q19" s="90">
        <f>SUM(F19:M19)</f>
        <v>55</v>
      </c>
      <c r="R19" s="29">
        <v>13</v>
      </c>
      <c r="S19" s="91">
        <f t="shared" si="0"/>
        <v>42</v>
      </c>
      <c r="T19" s="49"/>
    </row>
    <row r="20" spans="1:20" ht="15.75">
      <c r="A20" s="49"/>
      <c r="B20" s="38" t="s">
        <v>53</v>
      </c>
      <c r="C20" s="62" t="s">
        <v>40</v>
      </c>
      <c r="D20" s="71">
        <v>11</v>
      </c>
      <c r="E20" s="39">
        <v>4913</v>
      </c>
      <c r="F20" s="65">
        <v>5</v>
      </c>
      <c r="G20" s="63" t="s">
        <v>17</v>
      </c>
      <c r="H20" s="65">
        <v>6</v>
      </c>
      <c r="I20" s="65">
        <v>4</v>
      </c>
      <c r="J20" s="63">
        <v>11</v>
      </c>
      <c r="K20" s="63">
        <v>2</v>
      </c>
      <c r="L20" s="63">
        <v>8</v>
      </c>
      <c r="M20" s="63">
        <v>8</v>
      </c>
      <c r="N20" s="63"/>
      <c r="O20" s="78"/>
      <c r="P20" s="53"/>
      <c r="Q20" s="90">
        <f>SUM(F20:M20)+18</f>
        <v>62</v>
      </c>
      <c r="R20" s="29">
        <v>18</v>
      </c>
      <c r="S20" s="91">
        <f t="shared" si="0"/>
        <v>44</v>
      </c>
      <c r="T20" s="49"/>
    </row>
    <row r="21" spans="1:28" ht="15.75">
      <c r="A21" s="49"/>
      <c r="B21" s="38" t="s">
        <v>54</v>
      </c>
      <c r="C21" s="62" t="s">
        <v>37</v>
      </c>
      <c r="D21" s="71">
        <v>7</v>
      </c>
      <c r="E21" s="39">
        <v>4608</v>
      </c>
      <c r="F21" s="63">
        <v>8</v>
      </c>
      <c r="G21" s="63">
        <v>6</v>
      </c>
      <c r="H21" s="63">
        <v>7</v>
      </c>
      <c r="I21" s="65">
        <v>5</v>
      </c>
      <c r="J21" s="64">
        <v>7</v>
      </c>
      <c r="K21" s="64">
        <v>9</v>
      </c>
      <c r="L21" s="64">
        <v>5</v>
      </c>
      <c r="M21" s="64">
        <v>7</v>
      </c>
      <c r="N21" s="64"/>
      <c r="O21" s="80"/>
      <c r="P21" s="53"/>
      <c r="Q21" s="90">
        <f>SUM(F21:M21)</f>
        <v>54</v>
      </c>
      <c r="R21" s="29">
        <v>9</v>
      </c>
      <c r="S21" s="91">
        <f t="shared" si="0"/>
        <v>45</v>
      </c>
      <c r="T21" s="49"/>
      <c r="W21" s="24">
        <f>(COUNTIF($F16:$O16,"DNS")+(COUNTIF($F16:$O16,"DNS"))*$E$5)</f>
        <v>0</v>
      </c>
      <c r="X21" s="24">
        <f>(COUNTIF($F16:$O16,"DNF")+(COUNTIF($F16:$O16,"DNF"))*$E$5)</f>
        <v>0</v>
      </c>
      <c r="Y21" s="24">
        <f>(COUNTIF($F16:$O16,"DSQ")+(COUNTIF($F16:$O16,"DSQ"))*$E$5)</f>
        <v>0</v>
      </c>
      <c r="Z21" s="24">
        <f>(COUNTIF($F16:$O16,"OCS")+(COUNTIF($F16:$O16,"OCS"))*$E$5)</f>
        <v>0</v>
      </c>
      <c r="AA21" s="24">
        <f>(COUNTIF($F16:$O16,"DNC")+(COUNTIF($F16:$O16,"DNC"))*$E$5)</f>
        <v>0</v>
      </c>
      <c r="AB21" s="27">
        <f>IF(MAX(W21:AA21)&gt;0,($E$5)+1,0)</f>
        <v>0</v>
      </c>
    </row>
    <row r="22" spans="1:28" ht="15.75">
      <c r="A22" s="49"/>
      <c r="B22" s="38" t="s">
        <v>55</v>
      </c>
      <c r="C22" s="62" t="s">
        <v>31</v>
      </c>
      <c r="D22" s="71">
        <v>1</v>
      </c>
      <c r="E22" s="39">
        <v>4612</v>
      </c>
      <c r="F22" s="63">
        <v>7</v>
      </c>
      <c r="G22" s="64">
        <v>9</v>
      </c>
      <c r="H22" s="63">
        <v>9</v>
      </c>
      <c r="I22" s="63">
        <v>10</v>
      </c>
      <c r="J22" s="63">
        <v>5</v>
      </c>
      <c r="K22" s="63">
        <v>8</v>
      </c>
      <c r="L22" s="63">
        <v>10</v>
      </c>
      <c r="M22" s="63">
        <v>4</v>
      </c>
      <c r="N22" s="63"/>
      <c r="O22" s="78"/>
      <c r="P22" s="53"/>
      <c r="Q22" s="90">
        <f>SUM(F22:M22)</f>
        <v>62</v>
      </c>
      <c r="R22" s="29">
        <v>10</v>
      </c>
      <c r="S22" s="91">
        <f t="shared" si="0"/>
        <v>52</v>
      </c>
      <c r="T22" s="49"/>
      <c r="W22" s="24">
        <f>(COUNTIF($F22:$O22,"DNS")+(COUNTIF($F22:$O22,"DNS"))*$E$5)</f>
        <v>0</v>
      </c>
      <c r="X22" s="24">
        <f>(COUNTIF($F22:$O22,"DNF")+(COUNTIF($F22:$O22,"DNF"))*$E$5)</f>
        <v>0</v>
      </c>
      <c r="Y22" s="24">
        <f>(COUNTIF($F22:$O22,"DSQ")+(COUNTIF($F22:$O22,"DSQ"))*$E$5)</f>
        <v>0</v>
      </c>
      <c r="Z22" s="24">
        <f>(COUNTIF($F22:$O22,"OCS")+(COUNTIF($F22:$O22,"OCS"))*$E$5)</f>
        <v>0</v>
      </c>
      <c r="AA22" s="24">
        <f>(COUNTIF($F22:$O22,"DNC")+(COUNTIF($F22:$O22,"DNC"))*$E$5)</f>
        <v>0</v>
      </c>
      <c r="AB22" s="27">
        <f>IF(MAX(W22:AA22)&gt;0,($E$5)+1,0)</f>
        <v>0</v>
      </c>
    </row>
    <row r="23" spans="1:20" ht="15.75">
      <c r="A23" s="49"/>
      <c r="B23" s="38" t="s">
        <v>56</v>
      </c>
      <c r="C23" s="62" t="s">
        <v>46</v>
      </c>
      <c r="D23" s="71">
        <v>20</v>
      </c>
      <c r="E23" s="39">
        <v>4606</v>
      </c>
      <c r="F23" s="65">
        <v>11</v>
      </c>
      <c r="G23" s="63" t="s">
        <v>16</v>
      </c>
      <c r="H23" s="65">
        <v>8</v>
      </c>
      <c r="I23" s="65">
        <v>13</v>
      </c>
      <c r="J23" s="63">
        <v>3</v>
      </c>
      <c r="K23" s="63">
        <v>3</v>
      </c>
      <c r="L23" s="63">
        <v>7</v>
      </c>
      <c r="M23" s="63">
        <v>11</v>
      </c>
      <c r="N23" s="63"/>
      <c r="O23" s="78"/>
      <c r="P23" s="53"/>
      <c r="Q23" s="90">
        <f>SUM(F23:M23)+18</f>
        <v>74</v>
      </c>
      <c r="R23" s="29">
        <v>18</v>
      </c>
      <c r="S23" s="91">
        <f t="shared" si="0"/>
        <v>56</v>
      </c>
      <c r="T23" s="49"/>
    </row>
    <row r="24" spans="1:20" ht="15.75">
      <c r="A24" s="49"/>
      <c r="B24" s="38" t="s">
        <v>57</v>
      </c>
      <c r="C24" s="62" t="s">
        <v>32</v>
      </c>
      <c r="D24" s="71">
        <v>2</v>
      </c>
      <c r="E24" s="40">
        <v>850</v>
      </c>
      <c r="F24" s="64">
        <v>14</v>
      </c>
      <c r="G24" s="63">
        <v>8</v>
      </c>
      <c r="H24" s="64">
        <v>14</v>
      </c>
      <c r="I24" s="63">
        <v>12</v>
      </c>
      <c r="J24" s="63">
        <v>9</v>
      </c>
      <c r="K24" s="65">
        <v>7</v>
      </c>
      <c r="L24" s="65">
        <v>9</v>
      </c>
      <c r="M24" s="65">
        <v>12</v>
      </c>
      <c r="N24" s="65"/>
      <c r="O24" s="79"/>
      <c r="P24" s="54"/>
      <c r="Q24" s="90">
        <f>SUM(F24:M24)</f>
        <v>85</v>
      </c>
      <c r="R24" s="29">
        <v>14</v>
      </c>
      <c r="S24" s="91">
        <f t="shared" si="0"/>
        <v>71</v>
      </c>
      <c r="T24" s="49"/>
    </row>
    <row r="25" spans="1:20" ht="15.75">
      <c r="A25" s="49"/>
      <c r="B25" s="38" t="s">
        <v>58</v>
      </c>
      <c r="C25" s="66" t="s">
        <v>38</v>
      </c>
      <c r="D25" s="71">
        <v>8</v>
      </c>
      <c r="E25" s="39"/>
      <c r="F25" s="65">
        <v>9</v>
      </c>
      <c r="G25" s="63">
        <v>11</v>
      </c>
      <c r="H25" s="65">
        <v>11</v>
      </c>
      <c r="I25" s="65">
        <v>9</v>
      </c>
      <c r="J25" s="63">
        <v>12</v>
      </c>
      <c r="K25" s="63">
        <v>10</v>
      </c>
      <c r="L25" s="63">
        <v>12</v>
      </c>
      <c r="M25" s="63">
        <v>9</v>
      </c>
      <c r="N25" s="63"/>
      <c r="O25" s="78"/>
      <c r="P25" s="53"/>
      <c r="Q25" s="90">
        <f>SUM(F25:M25)</f>
        <v>83</v>
      </c>
      <c r="R25" s="29">
        <v>12</v>
      </c>
      <c r="S25" s="91">
        <f t="shared" si="0"/>
        <v>71</v>
      </c>
      <c r="T25" s="49"/>
    </row>
    <row r="26" spans="1:20" ht="15.75">
      <c r="A26" s="49"/>
      <c r="B26" s="38" t="s">
        <v>59</v>
      </c>
      <c r="C26" s="62" t="s">
        <v>42</v>
      </c>
      <c r="D26" s="71">
        <v>13</v>
      </c>
      <c r="E26" s="39">
        <v>321</v>
      </c>
      <c r="F26" s="65">
        <v>15</v>
      </c>
      <c r="G26" s="63">
        <v>10</v>
      </c>
      <c r="H26" s="65">
        <v>10</v>
      </c>
      <c r="I26" s="65">
        <v>11</v>
      </c>
      <c r="J26" s="63">
        <v>14</v>
      </c>
      <c r="K26" s="63">
        <v>11</v>
      </c>
      <c r="L26" s="63">
        <v>14</v>
      </c>
      <c r="M26" s="63">
        <v>5</v>
      </c>
      <c r="N26" s="63"/>
      <c r="O26" s="78"/>
      <c r="P26" s="53"/>
      <c r="Q26" s="90">
        <f>SUM(F26:M26)</f>
        <v>90</v>
      </c>
      <c r="R26" s="29">
        <v>15</v>
      </c>
      <c r="S26" s="91">
        <f t="shared" si="0"/>
        <v>75</v>
      </c>
      <c r="T26" s="49"/>
    </row>
    <row r="27" spans="1:20" ht="15.75">
      <c r="A27" s="49"/>
      <c r="B27" s="38" t="s">
        <v>60</v>
      </c>
      <c r="C27" s="62" t="s">
        <v>45</v>
      </c>
      <c r="D27" s="71">
        <v>19</v>
      </c>
      <c r="E27" s="39">
        <v>4876</v>
      </c>
      <c r="F27" s="65">
        <v>12</v>
      </c>
      <c r="G27" s="63">
        <v>7</v>
      </c>
      <c r="H27" s="65">
        <v>12</v>
      </c>
      <c r="I27" s="65">
        <v>14</v>
      </c>
      <c r="J27" s="63">
        <v>13</v>
      </c>
      <c r="K27" s="63">
        <v>12</v>
      </c>
      <c r="L27" s="63">
        <v>11</v>
      </c>
      <c r="M27" s="63">
        <v>13</v>
      </c>
      <c r="N27" s="63"/>
      <c r="O27" s="78"/>
      <c r="P27" s="53"/>
      <c r="Q27" s="90">
        <f>SUM(F27:M27)</f>
        <v>94</v>
      </c>
      <c r="R27" s="29">
        <v>14</v>
      </c>
      <c r="S27" s="91">
        <f t="shared" si="0"/>
        <v>80</v>
      </c>
      <c r="T27" s="49"/>
    </row>
    <row r="28" spans="1:20" ht="15.75">
      <c r="A28" s="49"/>
      <c r="B28" s="38" t="s">
        <v>61</v>
      </c>
      <c r="C28" s="62" t="s">
        <v>34</v>
      </c>
      <c r="D28" s="71">
        <v>4</v>
      </c>
      <c r="E28" s="40">
        <v>352</v>
      </c>
      <c r="F28" s="64">
        <v>13</v>
      </c>
      <c r="G28" s="63">
        <v>12</v>
      </c>
      <c r="H28" s="64">
        <v>13</v>
      </c>
      <c r="I28" s="63">
        <v>7</v>
      </c>
      <c r="J28" s="63">
        <v>6</v>
      </c>
      <c r="K28" s="65" t="s">
        <v>19</v>
      </c>
      <c r="L28" s="65" t="s">
        <v>19</v>
      </c>
      <c r="M28" s="65" t="s">
        <v>19</v>
      </c>
      <c r="N28" s="65"/>
      <c r="O28" s="79"/>
      <c r="P28" s="54"/>
      <c r="Q28" s="90">
        <f>SUM(F28:M28)+(18*3)</f>
        <v>105</v>
      </c>
      <c r="R28" s="29">
        <v>18</v>
      </c>
      <c r="S28" s="91">
        <f t="shared" si="0"/>
        <v>87</v>
      </c>
      <c r="T28" s="49"/>
    </row>
    <row r="29" spans="1:20" ht="15.75">
      <c r="A29" s="49"/>
      <c r="B29" s="38" t="s">
        <v>62</v>
      </c>
      <c r="C29" s="62" t="s">
        <v>36</v>
      </c>
      <c r="D29" s="71">
        <v>6</v>
      </c>
      <c r="E29" s="40">
        <v>4619</v>
      </c>
      <c r="F29" s="64">
        <v>10</v>
      </c>
      <c r="G29" s="63">
        <v>13</v>
      </c>
      <c r="H29" s="64">
        <v>16</v>
      </c>
      <c r="I29" s="63" t="s">
        <v>17</v>
      </c>
      <c r="J29" s="63">
        <v>15</v>
      </c>
      <c r="K29" s="65">
        <v>14</v>
      </c>
      <c r="L29" s="65">
        <v>13</v>
      </c>
      <c r="M29" s="65">
        <v>14</v>
      </c>
      <c r="N29" s="65"/>
      <c r="O29" s="79"/>
      <c r="P29" s="54"/>
      <c r="Q29" s="90">
        <f>SUM(F29:M29)+18</f>
        <v>113</v>
      </c>
      <c r="R29" s="29">
        <v>18</v>
      </c>
      <c r="S29" s="91">
        <f t="shared" si="0"/>
        <v>95</v>
      </c>
      <c r="T29" s="49"/>
    </row>
    <row r="30" spans="1:20" ht="15.75">
      <c r="A30" s="49"/>
      <c r="B30" s="38" t="s">
        <v>63</v>
      </c>
      <c r="C30" s="68" t="s">
        <v>33</v>
      </c>
      <c r="D30" s="71">
        <v>3</v>
      </c>
      <c r="E30" s="40">
        <v>711</v>
      </c>
      <c r="F30" s="64">
        <v>16</v>
      </c>
      <c r="G30" s="63">
        <v>14</v>
      </c>
      <c r="H30" s="64" t="s">
        <v>17</v>
      </c>
      <c r="I30" s="63" t="s">
        <v>17</v>
      </c>
      <c r="J30" s="63" t="s">
        <v>19</v>
      </c>
      <c r="K30" s="63" t="s">
        <v>19</v>
      </c>
      <c r="L30" s="63" t="s">
        <v>19</v>
      </c>
      <c r="M30" s="63" t="s">
        <v>19</v>
      </c>
      <c r="N30" s="65"/>
      <c r="O30" s="79"/>
      <c r="P30" s="54"/>
      <c r="Q30" s="90">
        <f>SUM(F30:M30)+(18*6)</f>
        <v>138</v>
      </c>
      <c r="R30" s="29">
        <v>18</v>
      </c>
      <c r="S30" s="91">
        <f t="shared" si="0"/>
        <v>120</v>
      </c>
      <c r="T30" s="49"/>
    </row>
    <row r="31" spans="1:20" ht="16.5" thickBot="1">
      <c r="A31" s="49"/>
      <c r="B31" s="81" t="s">
        <v>64</v>
      </c>
      <c r="C31" s="67" t="s">
        <v>39</v>
      </c>
      <c r="D31" s="82">
        <v>9</v>
      </c>
      <c r="E31" s="83">
        <v>4915</v>
      </c>
      <c r="F31" s="84" t="s">
        <v>19</v>
      </c>
      <c r="G31" s="84" t="s">
        <v>19</v>
      </c>
      <c r="H31" s="84" t="s">
        <v>19</v>
      </c>
      <c r="I31" s="84" t="s">
        <v>19</v>
      </c>
      <c r="J31" s="85" t="s">
        <v>19</v>
      </c>
      <c r="K31" s="85" t="s">
        <v>19</v>
      </c>
      <c r="L31" s="85" t="s">
        <v>19</v>
      </c>
      <c r="M31" s="85" t="s">
        <v>19</v>
      </c>
      <c r="N31" s="85"/>
      <c r="O31" s="86"/>
      <c r="P31" s="53"/>
      <c r="Q31" s="92">
        <f>18*8</f>
        <v>144</v>
      </c>
      <c r="R31" s="93">
        <v>18</v>
      </c>
      <c r="S31" s="94">
        <f t="shared" si="0"/>
        <v>126</v>
      </c>
      <c r="T31" s="49"/>
    </row>
  </sheetData>
  <printOptions horizontalCentered="1"/>
  <pageMargins left="0.07874015748031496" right="0.1968503937007874" top="1.94" bottom="0.1968503937007874" header="0.17" footer="0.16"/>
  <pageSetup fitToHeight="1" fitToWidth="1" horizontalDpi="300" verticalDpi="300" orientation="landscape" scale="92" r:id="rId5"/>
  <headerFooter alignWithMargins="0">
    <oddHeader>&amp;L&amp;G&amp;C&amp;G</oddHeader>
    <oddFooter>&amp;LAB&amp;D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Usuario</cp:lastModifiedBy>
  <cp:lastPrinted>2008-09-19T18:25:43Z</cp:lastPrinted>
  <dcterms:created xsi:type="dcterms:W3CDTF">1998-08-27T14:34:02Z</dcterms:created>
  <dcterms:modified xsi:type="dcterms:W3CDTF">2008-09-22T22:11:05Z</dcterms:modified>
  <cp:category/>
  <cp:version/>
  <cp:contentType/>
  <cp:contentStatus/>
</cp:coreProperties>
</file>