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'REGATA'!$C$7:$S$35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<sst xmlns="http://schemas.openxmlformats.org/spreadsheetml/2006/main" count="100" uniqueCount="74">
  <si>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</si>
  <si>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</si>
  <si>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</si>
  <si>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</si>
  <si>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</si>
  <si>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</si>
  <si>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</si>
  <si>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</si>
  <si>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</si>
  <si>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R5</t>
  </si>
  <si>
    <t>R6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</si>
  <si>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</si>
  <si>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</si>
  <si>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</si>
  <si>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</si>
  <si>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</si>
  <si>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</si>
  <si>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</si>
  <si>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</si>
  <si>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</si>
  <si>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</si>
  <si>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</si>
  <si>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LA  PUNTA</t>
  </si>
  <si>
    <t>OCS</t>
  </si>
  <si>
    <t>"OJO"  CUADRO  DE  FORMULAS</t>
  </si>
  <si>
    <t>R7</t>
  </si>
  <si>
    <t xml:space="preserve">Viento :  </t>
  </si>
  <si>
    <t>Pablo Mere</t>
  </si>
  <si>
    <t>Lugar: Y.C.P.</t>
  </si>
  <si>
    <t>Regatas:  7</t>
  </si>
  <si>
    <t>27 y 28 OCT. - 03 y 04 NOV</t>
  </si>
  <si>
    <t>ATOCC</t>
  </si>
  <si>
    <t>CURARE</t>
  </si>
  <si>
    <t>DELFIN</t>
  </si>
  <si>
    <t>HAWKY</t>
  </si>
  <si>
    <t>TIAMAT</t>
  </si>
  <si>
    <t>SCARAMOUCH</t>
  </si>
  <si>
    <t>FERUSA</t>
  </si>
  <si>
    <t>VANESSA</t>
  </si>
  <si>
    <t>VELIA</t>
  </si>
  <si>
    <t>REGATAS ONE</t>
  </si>
  <si>
    <t>REGATAS TOO</t>
  </si>
  <si>
    <t>TORTUGA</t>
  </si>
  <si>
    <t>NAMOYOC</t>
  </si>
  <si>
    <t xml:space="preserve">                          COPA PERONI 2007</t>
  </si>
  <si>
    <t xml:space="preserve">      XXV CAMPEONATO NACIONAL JOSE BARREDA MOLLER </t>
  </si>
  <si>
    <t xml:space="preserve">SUB </t>
  </si>
  <si>
    <t>TOTAL</t>
  </si>
  <si>
    <t>27/10</t>
  </si>
  <si>
    <t>28/10</t>
  </si>
  <si>
    <t>03/11</t>
  </si>
  <si>
    <t>04/11</t>
  </si>
  <si>
    <t>VELEROS 18</t>
  </si>
  <si>
    <t xml:space="preserve">ESCANDALO </t>
  </si>
  <si>
    <t xml:space="preserve">T-SI 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</si>
  <si>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</si>
  <si>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</si>
  <si>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</si>
  <si>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</si>
  <si>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</si>
  <si>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</si>
  <si>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</si>
  <si>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</si>
  <si>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</si>
  <si>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</si>
  <si>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</si>
  <si>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</si>
  <si>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</si>
  <si>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</si>
  <si>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</si>
  <si>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</si>
  <si>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GOHAN</t>
  </si>
  <si>
    <t>17º</t>
  </si>
  <si>
    <t>SUNSPLASH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</si>
</sst>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26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/>
    </xf>
    <xf numFmtId="0" fontId="13" fillId="3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center"/>
      <protection locked="0"/>
    </xf>
    <xf numFmtId="49" fontId="0" fillId="3" borderId="12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6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</xdr:row>
      <xdr:rowOff>0</xdr:rowOff>
    </xdr:from>
    <xdr:to>
      <xdr:col>13</xdr:col>
      <xdr:colOff>361950</xdr:colOff>
      <xdr:row>8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5095875" y="1400175"/>
          <a:ext cx="2009775" cy="3905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14</xdr:col>
      <xdr:colOff>47625</xdr:colOff>
      <xdr:row>5</xdr:row>
      <xdr:rowOff>76200</xdr:rowOff>
    </xdr:from>
    <xdr:to>
      <xdr:col>19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7172325" y="971550"/>
          <a:ext cx="2038350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19</xdr:col>
      <xdr:colOff>0</xdr:colOff>
      <xdr:row>13</xdr:row>
      <xdr:rowOff>38100</xdr:rowOff>
    </xdr:from>
    <xdr:to>
      <xdr:col>19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9210675" y="2571750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19</xdr:col>
      <xdr:colOff>0</xdr:colOff>
      <xdr:row>13</xdr:row>
      <xdr:rowOff>38100</xdr:rowOff>
    </xdr:from>
    <xdr:to>
      <xdr:col>19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9210675" y="2571750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19</xdr:col>
      <xdr:colOff>0</xdr:colOff>
      <xdr:row>13</xdr:row>
      <xdr:rowOff>38100</xdr:rowOff>
    </xdr:from>
    <xdr:to>
      <xdr:col>19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9210675" y="2571750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19</xdr:col>
      <xdr:colOff>0</xdr:colOff>
      <xdr:row>13</xdr:row>
      <xdr:rowOff>38100</xdr:rowOff>
    </xdr:from>
    <xdr:to>
      <xdr:col>19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9210675" y="2571750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19</xdr:col>
      <xdr:colOff>0</xdr:colOff>
      <xdr:row>13</xdr:row>
      <xdr:rowOff>38100</xdr:rowOff>
    </xdr:from>
    <xdr:to>
      <xdr:col>19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9210675" y="2571750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95250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6"/>
  <sheetViews>
    <sheetView showGridLines="0" tabSelected="1" zoomScale="75" zoomScaleNormal="75" workbookViewId="0" topLeftCell="A12">
      <selection activeCell="D35" sqref="D35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26.421875" style="1" customWidth="1"/>
    <col min="6" max="6" width="9.421875" style="1" customWidth="1"/>
    <col min="7" max="7" width="5.7109375" style="1" customWidth="1"/>
    <col min="8" max="8" width="7.00390625" style="1" customWidth="1"/>
    <col min="9" max="10" width="5.7109375" style="1" customWidth="1"/>
    <col min="11" max="11" width="7.140625" style="1" customWidth="1"/>
    <col min="12" max="14" width="5.7109375" style="1" customWidth="1"/>
    <col min="15" max="15" width="7.140625" style="1" customWidth="1"/>
    <col min="16" max="16" width="3.8515625" style="0" customWidth="1"/>
    <col min="17" max="17" width="6.57421875" style="0" customWidth="1"/>
    <col min="18" max="18" width="5.8515625" style="0" customWidth="1"/>
    <col min="19" max="19" width="7.8515625" style="0" customWidth="1"/>
    <col min="20" max="20" width="1.57421875" style="0" customWidth="1"/>
    <col min="22" max="28" width="5.57421875" style="0" hidden="1" customWidth="1"/>
  </cols>
  <sheetData>
    <row r="1" ht="27.75" customHeight="1" thickBot="1"/>
    <row r="2" spans="2:20" ht="6.75" customHeight="1">
      <c r="B2" s="72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3"/>
      <c r="Q2" s="73"/>
      <c r="R2" s="73"/>
      <c r="S2" s="73"/>
      <c r="T2" s="75"/>
    </row>
    <row r="3" spans="2:20" ht="12.75" hidden="1">
      <c r="B3" s="76"/>
      <c r="C3" s="36"/>
      <c r="D3" s="3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6"/>
      <c r="Q3" s="36"/>
      <c r="R3" s="36"/>
      <c r="S3" s="36"/>
      <c r="T3" s="78"/>
    </row>
    <row r="4" spans="2:20" ht="12.75">
      <c r="B4" s="76"/>
      <c r="C4" s="36"/>
      <c r="D4" s="3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6"/>
      <c r="Q4" s="36"/>
      <c r="R4" s="36"/>
      <c r="S4" s="36"/>
      <c r="T4" s="78"/>
    </row>
    <row r="5" spans="2:20" ht="23.25">
      <c r="B5" s="76"/>
      <c r="C5" s="36"/>
      <c r="D5" s="36"/>
      <c r="E5" s="51" t="s">
        <v>45</v>
      </c>
      <c r="F5" s="51"/>
      <c r="G5" s="51"/>
      <c r="H5" s="51"/>
      <c r="I5" s="51"/>
      <c r="J5" s="79"/>
      <c r="K5" s="49"/>
      <c r="L5" s="51"/>
      <c r="M5" s="51"/>
      <c r="N5" s="51"/>
      <c r="O5" s="50"/>
      <c r="P5" s="51"/>
      <c r="Q5" s="51"/>
      <c r="R5" s="51"/>
      <c r="S5" s="36"/>
      <c r="T5" s="78"/>
    </row>
    <row r="6" spans="2:20" ht="26.25">
      <c r="B6" s="76"/>
      <c r="C6" s="36"/>
      <c r="D6" s="36"/>
      <c r="E6" s="80" t="s">
        <v>44</v>
      </c>
      <c r="F6" s="81"/>
      <c r="G6" s="81"/>
      <c r="H6" s="81"/>
      <c r="I6" s="81"/>
      <c r="J6" s="81"/>
      <c r="K6" s="81"/>
      <c r="L6" s="81"/>
      <c r="M6" s="81"/>
      <c r="N6" s="81"/>
      <c r="O6" s="35"/>
      <c r="P6" s="36"/>
      <c r="Q6" s="36"/>
      <c r="R6" s="36"/>
      <c r="S6" s="36"/>
      <c r="T6" s="78"/>
    </row>
    <row r="7" spans="2:20" ht="13.5" thickBot="1">
      <c r="B7" s="76"/>
      <c r="C7" s="36"/>
      <c r="D7" s="36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6"/>
      <c r="Q7" s="36"/>
      <c r="R7" s="36"/>
      <c r="S7" s="36"/>
      <c r="T7" s="78"/>
    </row>
    <row r="8" spans="2:20" ht="15">
      <c r="B8" s="76"/>
      <c r="C8" s="36"/>
      <c r="D8" s="32" t="s">
        <v>0</v>
      </c>
      <c r="E8" s="34" t="s">
        <v>1</v>
      </c>
      <c r="F8" s="2"/>
      <c r="G8" s="67" t="s">
        <v>2</v>
      </c>
      <c r="H8" s="68"/>
      <c r="I8" s="47"/>
      <c r="J8" s="47"/>
      <c r="K8" s="47"/>
      <c r="L8" s="47"/>
      <c r="M8" s="47"/>
      <c r="N8" s="47"/>
      <c r="O8" s="47"/>
      <c r="P8" s="36"/>
      <c r="Q8" s="36"/>
      <c r="R8" s="36"/>
      <c r="S8" s="36"/>
      <c r="T8" s="78"/>
    </row>
    <row r="9" spans="2:20" ht="18" customHeight="1" thickBot="1">
      <c r="B9" s="76"/>
      <c r="C9" s="36"/>
      <c r="D9" s="33">
        <v>2007</v>
      </c>
      <c r="E9" s="3" t="s">
        <v>21</v>
      </c>
      <c r="F9" s="46"/>
      <c r="G9" s="69" t="s">
        <v>27</v>
      </c>
      <c r="H9" s="70"/>
      <c r="I9" s="47"/>
      <c r="J9" s="47"/>
      <c r="K9" s="47"/>
      <c r="L9" s="47"/>
      <c r="M9" s="47"/>
      <c r="N9" s="47"/>
      <c r="O9" s="47"/>
      <c r="P9" s="36"/>
      <c r="Q9" s="36"/>
      <c r="R9" s="36"/>
      <c r="S9" s="36"/>
      <c r="T9" s="78"/>
    </row>
    <row r="10" spans="2:20" s="4" customFormat="1" ht="12.75" customHeight="1" thickBot="1">
      <c r="B10" s="82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83"/>
    </row>
    <row r="11" spans="2:20" ht="16.5" customHeight="1" thickBot="1">
      <c r="B11" s="76"/>
      <c r="C11" s="36"/>
      <c r="D11" s="36"/>
      <c r="E11" s="16" t="s">
        <v>28</v>
      </c>
      <c r="F11" s="7"/>
      <c r="G11" s="54" t="s">
        <v>22</v>
      </c>
      <c r="H11" s="55"/>
      <c r="I11" s="55"/>
      <c r="J11" s="55"/>
      <c r="K11" s="55"/>
      <c r="L11" s="55"/>
      <c r="M11" s="55"/>
      <c r="N11" s="55"/>
      <c r="O11" s="56"/>
      <c r="P11" s="36"/>
      <c r="Q11" s="36"/>
      <c r="R11" s="36"/>
      <c r="S11" s="36"/>
      <c r="T11" s="78"/>
    </row>
    <row r="12" spans="2:20" ht="13.5" thickBot="1">
      <c r="B12" s="76"/>
      <c r="C12" s="6"/>
      <c r="D12" s="71"/>
      <c r="E12" s="8" t="s">
        <v>29</v>
      </c>
      <c r="F12" s="77"/>
      <c r="G12" s="57" t="s">
        <v>5</v>
      </c>
      <c r="H12" s="53" t="s">
        <v>6</v>
      </c>
      <c r="I12" s="9" t="s">
        <v>7</v>
      </c>
      <c r="J12" s="9" t="s">
        <v>8</v>
      </c>
      <c r="K12" s="62" t="s">
        <v>46</v>
      </c>
      <c r="L12" s="9" t="s">
        <v>9</v>
      </c>
      <c r="M12" s="9" t="s">
        <v>10</v>
      </c>
      <c r="N12" s="9" t="s">
        <v>25</v>
      </c>
      <c r="O12" s="62" t="s">
        <v>46</v>
      </c>
      <c r="P12" s="7"/>
      <c r="Q12" s="10" t="s">
        <v>11</v>
      </c>
      <c r="R12" s="90" t="s">
        <v>12</v>
      </c>
      <c r="S12" s="10" t="s">
        <v>11</v>
      </c>
      <c r="T12" s="78"/>
    </row>
    <row r="13" spans="2:20" ht="13.5" customHeight="1" thickBot="1">
      <c r="B13" s="76"/>
      <c r="C13" s="6"/>
      <c r="D13" s="6"/>
      <c r="E13" s="8" t="s">
        <v>30</v>
      </c>
      <c r="F13" s="77"/>
      <c r="G13" s="58" t="s">
        <v>48</v>
      </c>
      <c r="H13" s="11" t="s">
        <v>48</v>
      </c>
      <c r="I13" s="11" t="s">
        <v>49</v>
      </c>
      <c r="J13" s="11" t="s">
        <v>49</v>
      </c>
      <c r="K13" s="64" t="s">
        <v>47</v>
      </c>
      <c r="L13" s="11" t="s">
        <v>50</v>
      </c>
      <c r="M13" s="11" t="s">
        <v>50</v>
      </c>
      <c r="N13" s="11" t="s">
        <v>51</v>
      </c>
      <c r="O13" s="64" t="s">
        <v>47</v>
      </c>
      <c r="P13" s="12"/>
      <c r="Q13" s="13" t="s">
        <v>14</v>
      </c>
      <c r="R13" s="14"/>
      <c r="S13" s="13" t="s">
        <v>15</v>
      </c>
      <c r="T13" s="78"/>
    </row>
    <row r="14" spans="2:20" ht="13.5" thickBot="1">
      <c r="B14" s="76"/>
      <c r="C14" s="6"/>
      <c r="D14" s="6"/>
      <c r="E14" s="8" t="s">
        <v>26</v>
      </c>
      <c r="F14" s="53" t="s">
        <v>4</v>
      </c>
      <c r="G14" s="59"/>
      <c r="H14" s="60"/>
      <c r="I14" s="60"/>
      <c r="J14" s="60"/>
      <c r="K14" s="63"/>
      <c r="L14" s="60"/>
      <c r="M14" s="60"/>
      <c r="N14" s="60"/>
      <c r="O14" s="63"/>
      <c r="P14" s="15"/>
      <c r="Q14" s="7"/>
      <c r="R14" s="7"/>
      <c r="S14" s="7"/>
      <c r="T14" s="78"/>
    </row>
    <row r="15" spans="2:27" ht="14.25" customHeight="1">
      <c r="B15" s="76"/>
      <c r="C15" s="6"/>
      <c r="D15" s="6"/>
      <c r="E15" s="16" t="s">
        <v>52</v>
      </c>
      <c r="F15" s="9" t="s">
        <v>13</v>
      </c>
      <c r="G15" s="29"/>
      <c r="H15" s="29"/>
      <c r="I15" s="29"/>
      <c r="J15" s="29"/>
      <c r="K15" s="29"/>
      <c r="L15" s="29"/>
      <c r="M15" s="29"/>
      <c r="N15" s="29"/>
      <c r="O15" s="29"/>
      <c r="P15" s="6"/>
      <c r="Q15" s="6"/>
      <c r="R15" s="6"/>
      <c r="S15" s="6"/>
      <c r="T15" s="78"/>
      <c r="V15" s="17" t="s">
        <v>24</v>
      </c>
      <c r="W15" s="18"/>
      <c r="X15" s="18"/>
      <c r="Y15" s="18"/>
      <c r="Z15" s="18"/>
      <c r="AA15" s="19"/>
    </row>
    <row r="16" spans="2:20" ht="6" customHeight="1" thickBot="1">
      <c r="B16" s="76"/>
      <c r="C16" s="6"/>
      <c r="D16" s="6"/>
      <c r="E16" s="6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6"/>
      <c r="Q16" s="6"/>
      <c r="R16" s="6"/>
      <c r="S16" s="6"/>
      <c r="T16" s="78"/>
    </row>
    <row r="17" spans="2:27" ht="13.5" thickBot="1">
      <c r="B17" s="76"/>
      <c r="C17" s="27"/>
      <c r="D17" s="52" t="s">
        <v>3</v>
      </c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4"/>
      <c r="T17" s="78"/>
      <c r="V17" s="25" t="s">
        <v>16</v>
      </c>
      <c r="W17" s="25" t="s">
        <v>18</v>
      </c>
      <c r="X17" s="25" t="s">
        <v>17</v>
      </c>
      <c r="Y17" s="25" t="s">
        <v>23</v>
      </c>
      <c r="Z17" s="25" t="s">
        <v>19</v>
      </c>
      <c r="AA17" s="25" t="s">
        <v>20</v>
      </c>
    </row>
    <row r="18" spans="2:27" s="4" customFormat="1" ht="6" customHeight="1">
      <c r="B18" s="82"/>
      <c r="C18" s="27"/>
      <c r="D18" s="27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83"/>
      <c r="V18"/>
      <c r="W18"/>
      <c r="X18"/>
      <c r="Y18"/>
      <c r="Z18"/>
      <c r="AA18"/>
    </row>
    <row r="19" spans="2:20" ht="15.75">
      <c r="B19" s="76"/>
      <c r="C19" s="27"/>
      <c r="D19" s="37" t="s">
        <v>55</v>
      </c>
      <c r="E19" s="66" t="s">
        <v>34</v>
      </c>
      <c r="F19" s="42"/>
      <c r="G19" s="43">
        <v>1</v>
      </c>
      <c r="H19" s="39">
        <v>2</v>
      </c>
      <c r="I19" s="39">
        <v>3</v>
      </c>
      <c r="J19" s="39">
        <v>1</v>
      </c>
      <c r="K19" s="61">
        <f>SUM(G19:J19)</f>
        <v>7</v>
      </c>
      <c r="L19" s="44">
        <v>1</v>
      </c>
      <c r="M19" s="44">
        <v>3</v>
      </c>
      <c r="N19" s="44" t="s">
        <v>23</v>
      </c>
      <c r="O19" s="65">
        <f>SUM(L19+M19+18)</f>
        <v>22</v>
      </c>
      <c r="P19" s="45"/>
      <c r="Q19" s="41">
        <f aca="true" t="shared" si="0" ref="Q19:Q35">SUM(K19+O19)</f>
        <v>29</v>
      </c>
      <c r="R19" s="41">
        <v>18</v>
      </c>
      <c r="S19" s="41">
        <f aca="true" t="shared" si="1" ref="S19:S35">SUM(Q19-R19)</f>
        <v>11</v>
      </c>
      <c r="T19" s="78"/>
    </row>
    <row r="20" spans="2:20" ht="15.75">
      <c r="B20" s="76"/>
      <c r="C20" s="27"/>
      <c r="D20" s="37" t="s">
        <v>56</v>
      </c>
      <c r="E20" s="66" t="s">
        <v>54</v>
      </c>
      <c r="F20" s="42"/>
      <c r="G20" s="43">
        <v>4</v>
      </c>
      <c r="H20" s="39">
        <v>3</v>
      </c>
      <c r="I20" s="39">
        <v>1</v>
      </c>
      <c r="J20" s="39">
        <v>3</v>
      </c>
      <c r="K20" s="61">
        <f>SUM(G20:J20)</f>
        <v>11</v>
      </c>
      <c r="L20" s="44">
        <v>3</v>
      </c>
      <c r="M20" s="44">
        <v>1</v>
      </c>
      <c r="N20" s="44">
        <v>2</v>
      </c>
      <c r="O20" s="65">
        <f aca="true" t="shared" si="2" ref="O20:O27">SUM(L20+M20+N20)</f>
        <v>6</v>
      </c>
      <c r="P20" s="45"/>
      <c r="Q20" s="41">
        <f t="shared" si="0"/>
        <v>17</v>
      </c>
      <c r="R20" s="41">
        <v>4</v>
      </c>
      <c r="S20" s="41">
        <f t="shared" si="1"/>
        <v>13</v>
      </c>
      <c r="T20" s="78"/>
    </row>
    <row r="21" spans="2:20" ht="15.75">
      <c r="B21" s="76"/>
      <c r="C21" s="27"/>
      <c r="D21" s="37" t="s">
        <v>57</v>
      </c>
      <c r="E21" s="66" t="s">
        <v>40</v>
      </c>
      <c r="F21" s="42"/>
      <c r="G21" s="43">
        <v>3</v>
      </c>
      <c r="H21" s="39">
        <v>1</v>
      </c>
      <c r="I21" s="39">
        <v>2</v>
      </c>
      <c r="J21" s="39">
        <v>7</v>
      </c>
      <c r="K21" s="61">
        <f>SUM(G21:J21)</f>
        <v>13</v>
      </c>
      <c r="L21" s="44">
        <v>2</v>
      </c>
      <c r="M21" s="44">
        <v>7</v>
      </c>
      <c r="N21" s="44">
        <v>1</v>
      </c>
      <c r="O21" s="65">
        <f t="shared" si="2"/>
        <v>10</v>
      </c>
      <c r="P21" s="45"/>
      <c r="Q21" s="41">
        <f t="shared" si="0"/>
        <v>23</v>
      </c>
      <c r="R21" s="41">
        <v>7</v>
      </c>
      <c r="S21" s="41">
        <f t="shared" si="1"/>
        <v>16</v>
      </c>
      <c r="T21" s="78"/>
    </row>
    <row r="22" spans="2:20" ht="15.75">
      <c r="B22" s="76"/>
      <c r="C22" s="27"/>
      <c r="D22" s="37" t="s">
        <v>58</v>
      </c>
      <c r="E22" s="66" t="s">
        <v>36</v>
      </c>
      <c r="F22" s="42"/>
      <c r="G22" s="43">
        <v>9</v>
      </c>
      <c r="H22" s="39">
        <v>4</v>
      </c>
      <c r="I22" s="39" t="s">
        <v>17</v>
      </c>
      <c r="J22" s="39">
        <v>5</v>
      </c>
      <c r="K22" s="61">
        <f>SUM(G22+H22+J22+18)</f>
        <v>36</v>
      </c>
      <c r="L22" s="44">
        <v>7</v>
      </c>
      <c r="M22" s="44">
        <v>2</v>
      </c>
      <c r="N22" s="44">
        <v>6</v>
      </c>
      <c r="O22" s="65">
        <f t="shared" si="2"/>
        <v>15</v>
      </c>
      <c r="P22" s="45"/>
      <c r="Q22" s="41">
        <f t="shared" si="0"/>
        <v>51</v>
      </c>
      <c r="R22" s="41">
        <v>18</v>
      </c>
      <c r="S22" s="41">
        <f t="shared" si="1"/>
        <v>33</v>
      </c>
      <c r="T22" s="78"/>
    </row>
    <row r="23" spans="2:20" ht="15.75">
      <c r="B23" s="76"/>
      <c r="C23" s="27"/>
      <c r="D23" s="37" t="s">
        <v>59</v>
      </c>
      <c r="E23" s="66" t="s">
        <v>37</v>
      </c>
      <c r="F23" s="42"/>
      <c r="G23" s="43">
        <v>5</v>
      </c>
      <c r="H23" s="39">
        <v>7</v>
      </c>
      <c r="I23" s="39">
        <v>4</v>
      </c>
      <c r="J23" s="39">
        <v>6</v>
      </c>
      <c r="K23" s="61">
        <f>SUM(G23:J23)</f>
        <v>22</v>
      </c>
      <c r="L23" s="44">
        <v>8</v>
      </c>
      <c r="M23" s="44">
        <v>6</v>
      </c>
      <c r="N23" s="44">
        <v>11</v>
      </c>
      <c r="O23" s="65">
        <f t="shared" si="2"/>
        <v>25</v>
      </c>
      <c r="P23" s="45"/>
      <c r="Q23" s="41">
        <f t="shared" si="0"/>
        <v>47</v>
      </c>
      <c r="R23" s="41">
        <v>11</v>
      </c>
      <c r="S23" s="41">
        <f t="shared" si="1"/>
        <v>36</v>
      </c>
      <c r="T23" s="78"/>
    </row>
    <row r="24" spans="2:20" ht="15.75">
      <c r="B24" s="76"/>
      <c r="C24" s="27"/>
      <c r="D24" s="37" t="s">
        <v>60</v>
      </c>
      <c r="E24" s="66" t="s">
        <v>43</v>
      </c>
      <c r="F24" s="42"/>
      <c r="G24" s="43">
        <v>6</v>
      </c>
      <c r="H24" s="39">
        <v>6</v>
      </c>
      <c r="I24" s="39">
        <v>6</v>
      </c>
      <c r="J24" s="39">
        <v>10</v>
      </c>
      <c r="K24" s="61">
        <f>SUM(G24:J24)</f>
        <v>28</v>
      </c>
      <c r="L24" s="44">
        <v>5</v>
      </c>
      <c r="M24" s="44">
        <v>10</v>
      </c>
      <c r="N24" s="44">
        <v>8</v>
      </c>
      <c r="O24" s="65">
        <f t="shared" si="2"/>
        <v>23</v>
      </c>
      <c r="P24" s="45"/>
      <c r="Q24" s="41">
        <f t="shared" si="0"/>
        <v>51</v>
      </c>
      <c r="R24" s="41">
        <v>10</v>
      </c>
      <c r="S24" s="41">
        <f t="shared" si="1"/>
        <v>41</v>
      </c>
      <c r="T24" s="78"/>
    </row>
    <row r="25" spans="2:20" ht="15.75">
      <c r="B25" s="76"/>
      <c r="C25" s="27"/>
      <c r="D25" s="37" t="s">
        <v>61</v>
      </c>
      <c r="E25" s="66" t="s">
        <v>35</v>
      </c>
      <c r="F25" s="38"/>
      <c r="G25" s="44">
        <v>7</v>
      </c>
      <c r="H25" s="39">
        <v>5</v>
      </c>
      <c r="I25" s="48" t="s">
        <v>23</v>
      </c>
      <c r="J25" s="39">
        <v>12</v>
      </c>
      <c r="K25" s="61">
        <f>SUM(G25:J25)+18</f>
        <v>42</v>
      </c>
      <c r="L25" s="44">
        <v>6</v>
      </c>
      <c r="M25" s="44">
        <v>5</v>
      </c>
      <c r="N25" s="44">
        <v>7</v>
      </c>
      <c r="O25" s="65">
        <f t="shared" si="2"/>
        <v>18</v>
      </c>
      <c r="P25" s="45"/>
      <c r="Q25" s="41">
        <f t="shared" si="0"/>
        <v>60</v>
      </c>
      <c r="R25" s="41">
        <v>18</v>
      </c>
      <c r="S25" s="41">
        <f t="shared" si="1"/>
        <v>42</v>
      </c>
      <c r="T25" s="78"/>
    </row>
    <row r="26" spans="2:20" ht="15.75">
      <c r="B26" s="76"/>
      <c r="C26" s="27"/>
      <c r="D26" s="37" t="s">
        <v>62</v>
      </c>
      <c r="E26" s="66" t="s">
        <v>53</v>
      </c>
      <c r="F26" s="42"/>
      <c r="G26" s="43">
        <v>2</v>
      </c>
      <c r="H26" s="39">
        <v>9</v>
      </c>
      <c r="I26" s="39" t="s">
        <v>17</v>
      </c>
      <c r="J26" s="39">
        <v>9</v>
      </c>
      <c r="K26" s="61">
        <f>SUM(J26+H26+G26+18)</f>
        <v>38</v>
      </c>
      <c r="L26" s="44">
        <v>10</v>
      </c>
      <c r="M26" s="44">
        <v>4</v>
      </c>
      <c r="N26" s="44">
        <v>9</v>
      </c>
      <c r="O26" s="65">
        <f t="shared" si="2"/>
        <v>23</v>
      </c>
      <c r="P26" s="45"/>
      <c r="Q26" s="41">
        <f t="shared" si="0"/>
        <v>61</v>
      </c>
      <c r="R26" s="41">
        <v>18</v>
      </c>
      <c r="S26" s="41">
        <f t="shared" si="1"/>
        <v>43</v>
      </c>
      <c r="T26" s="78"/>
    </row>
    <row r="27" spans="2:20" ht="15.75">
      <c r="B27" s="76"/>
      <c r="C27" s="27"/>
      <c r="D27" s="37" t="s">
        <v>63</v>
      </c>
      <c r="E27" s="66" t="s">
        <v>41</v>
      </c>
      <c r="F27" s="42"/>
      <c r="G27" s="43">
        <v>11</v>
      </c>
      <c r="H27" s="39">
        <v>11</v>
      </c>
      <c r="I27" s="39">
        <v>7</v>
      </c>
      <c r="J27" s="39">
        <v>2</v>
      </c>
      <c r="K27" s="61">
        <f>SUM(G27:J27)</f>
        <v>31</v>
      </c>
      <c r="L27" s="44">
        <v>9</v>
      </c>
      <c r="M27" s="44">
        <v>11</v>
      </c>
      <c r="N27" s="44">
        <v>5</v>
      </c>
      <c r="O27" s="65">
        <f t="shared" si="2"/>
        <v>25</v>
      </c>
      <c r="P27" s="45"/>
      <c r="Q27" s="41">
        <f t="shared" si="0"/>
        <v>56</v>
      </c>
      <c r="R27" s="41">
        <v>11</v>
      </c>
      <c r="S27" s="41">
        <f t="shared" si="1"/>
        <v>45</v>
      </c>
      <c r="T27" s="78"/>
    </row>
    <row r="28" spans="2:20" ht="15.75">
      <c r="B28" s="76"/>
      <c r="C28" s="27"/>
      <c r="D28" s="37" t="s">
        <v>64</v>
      </c>
      <c r="E28" s="66" t="s">
        <v>33</v>
      </c>
      <c r="F28" s="42"/>
      <c r="G28" s="43">
        <v>10</v>
      </c>
      <c r="H28" s="39">
        <v>10</v>
      </c>
      <c r="I28" s="39">
        <v>5</v>
      </c>
      <c r="J28" s="39">
        <v>13</v>
      </c>
      <c r="K28" s="61">
        <f>SUM(G28:J28)</f>
        <v>38</v>
      </c>
      <c r="L28" s="44">
        <v>4</v>
      </c>
      <c r="M28" s="44">
        <v>13</v>
      </c>
      <c r="N28" s="44" t="s">
        <v>23</v>
      </c>
      <c r="O28" s="65">
        <f>SUM(L28+M28+18)</f>
        <v>35</v>
      </c>
      <c r="P28" s="45"/>
      <c r="Q28" s="41">
        <f t="shared" si="0"/>
        <v>73</v>
      </c>
      <c r="R28" s="41">
        <v>18</v>
      </c>
      <c r="S28" s="41">
        <f t="shared" si="1"/>
        <v>55</v>
      </c>
      <c r="T28" s="78"/>
    </row>
    <row r="29" spans="2:27" ht="15.75">
      <c r="B29" s="76"/>
      <c r="C29" s="27"/>
      <c r="D29" s="37" t="s">
        <v>65</v>
      </c>
      <c r="E29" s="66" t="s">
        <v>31</v>
      </c>
      <c r="F29" s="38"/>
      <c r="G29" s="39">
        <v>12</v>
      </c>
      <c r="H29" s="43">
        <v>13</v>
      </c>
      <c r="I29" s="39" t="s">
        <v>17</v>
      </c>
      <c r="J29" s="39">
        <v>8</v>
      </c>
      <c r="K29" s="61">
        <f>SUM(J29+H29+G29+18)</f>
        <v>51</v>
      </c>
      <c r="L29" s="43">
        <v>13</v>
      </c>
      <c r="M29" s="43">
        <v>9</v>
      </c>
      <c r="N29" s="43">
        <v>4</v>
      </c>
      <c r="O29" s="61">
        <f>SUM(L29+M29+N29)</f>
        <v>26</v>
      </c>
      <c r="P29" s="40"/>
      <c r="Q29" s="41">
        <f t="shared" si="0"/>
        <v>77</v>
      </c>
      <c r="R29" s="41">
        <v>18</v>
      </c>
      <c r="S29" s="41">
        <f t="shared" si="1"/>
        <v>59</v>
      </c>
      <c r="T29" s="78"/>
      <c r="V29" s="28" t="e">
        <f>(COUNTIF(#REF!,"DNS")+(COUNTIF(#REF!,"DNS"))*$F$9)</f>
        <v>#REF!</v>
      </c>
      <c r="W29" s="28" t="e">
        <f>(COUNTIF(#REF!,"DNF")+(COUNTIF(#REF!,"DNF"))*$F$9)</f>
        <v>#REF!</v>
      </c>
      <c r="X29" s="28" t="e">
        <f>(COUNTIF(#REF!,"DSQ")+(COUNTIF(#REF!,"DSQ"))*$F$9)</f>
        <v>#REF!</v>
      </c>
      <c r="Y29" s="28" t="e">
        <f>(COUNTIF(#REF!,"OCS")+(COUNTIF(#REF!,"OCS"))*$F$9)</f>
        <v>#REF!</v>
      </c>
      <c r="Z29" s="28" t="e">
        <f>(COUNTIF(#REF!,"DNC")+(COUNTIF(#REF!,"DNC"))*$F$9)</f>
        <v>#REF!</v>
      </c>
      <c r="AA29" s="31" t="e">
        <f>IF(MAX(V29:Z29)&gt;0,($F$9)+1,0)</f>
        <v>#REF!</v>
      </c>
    </row>
    <row r="30" spans="2:27" ht="15.75">
      <c r="B30" s="76"/>
      <c r="C30" s="27"/>
      <c r="D30" s="37" t="s">
        <v>66</v>
      </c>
      <c r="E30" s="66" t="s">
        <v>38</v>
      </c>
      <c r="F30" s="38"/>
      <c r="G30" s="39">
        <v>13</v>
      </c>
      <c r="H30" s="39">
        <v>15</v>
      </c>
      <c r="I30" s="44">
        <v>9</v>
      </c>
      <c r="J30" s="43">
        <v>11</v>
      </c>
      <c r="K30" s="61">
        <f>SUM(G30:J30)</f>
        <v>48</v>
      </c>
      <c r="L30" s="43">
        <v>12</v>
      </c>
      <c r="M30" s="43">
        <v>12</v>
      </c>
      <c r="N30" s="43">
        <v>3</v>
      </c>
      <c r="O30" s="61">
        <f>SUM(L30+M30+N30)</f>
        <v>27</v>
      </c>
      <c r="P30" s="40"/>
      <c r="Q30" s="41">
        <f t="shared" si="0"/>
        <v>75</v>
      </c>
      <c r="R30" s="41">
        <v>15</v>
      </c>
      <c r="S30" s="41">
        <f t="shared" si="1"/>
        <v>60</v>
      </c>
      <c r="T30" s="78"/>
      <c r="V30" s="28"/>
      <c r="W30" s="28"/>
      <c r="X30" s="28"/>
      <c r="Y30" s="28"/>
      <c r="Z30" s="28"/>
      <c r="AA30" s="31"/>
    </row>
    <row r="31" spans="2:27" ht="15.75">
      <c r="B31" s="76"/>
      <c r="C31" s="27"/>
      <c r="D31" s="37" t="s">
        <v>67</v>
      </c>
      <c r="E31" s="66" t="s">
        <v>39</v>
      </c>
      <c r="F31" s="38"/>
      <c r="G31" s="44">
        <v>14</v>
      </c>
      <c r="H31" s="39">
        <v>12</v>
      </c>
      <c r="I31" s="48">
        <v>10</v>
      </c>
      <c r="J31" s="39">
        <v>4</v>
      </c>
      <c r="K31" s="61">
        <f>SUM(G31:J31)</f>
        <v>40</v>
      </c>
      <c r="L31" s="39" t="s">
        <v>19</v>
      </c>
      <c r="M31" s="39" t="s">
        <v>19</v>
      </c>
      <c r="N31" s="39" t="s">
        <v>19</v>
      </c>
      <c r="O31" s="61">
        <v>52</v>
      </c>
      <c r="P31" s="40"/>
      <c r="Q31" s="41">
        <f t="shared" si="0"/>
        <v>92</v>
      </c>
      <c r="R31" s="41">
        <v>18</v>
      </c>
      <c r="S31" s="41">
        <f t="shared" si="1"/>
        <v>74</v>
      </c>
      <c r="T31" s="78"/>
      <c r="V31" s="28"/>
      <c r="W31" s="28"/>
      <c r="X31" s="28"/>
      <c r="Y31" s="28"/>
      <c r="Z31" s="28"/>
      <c r="AA31" s="31"/>
    </row>
    <row r="32" spans="2:27" ht="15.75">
      <c r="B32" s="76"/>
      <c r="C32" s="27"/>
      <c r="D32" s="37" t="s">
        <v>68</v>
      </c>
      <c r="E32" s="66" t="s">
        <v>42</v>
      </c>
      <c r="F32" s="38"/>
      <c r="G32" s="44">
        <v>15</v>
      </c>
      <c r="H32" s="39">
        <v>14</v>
      </c>
      <c r="I32" s="48">
        <v>8</v>
      </c>
      <c r="J32" s="39">
        <v>14</v>
      </c>
      <c r="K32" s="61">
        <f>SUM(G32:J32)</f>
        <v>51</v>
      </c>
      <c r="L32" s="39">
        <v>11</v>
      </c>
      <c r="M32" s="39">
        <v>15</v>
      </c>
      <c r="N32" s="39">
        <v>12</v>
      </c>
      <c r="O32" s="61">
        <f>SUM(L32+M32+N32)</f>
        <v>38</v>
      </c>
      <c r="P32" s="40"/>
      <c r="Q32" s="41">
        <f t="shared" si="0"/>
        <v>89</v>
      </c>
      <c r="R32" s="41">
        <v>15</v>
      </c>
      <c r="S32" s="41">
        <f t="shared" si="1"/>
        <v>74</v>
      </c>
      <c r="T32" s="78"/>
      <c r="V32" s="28"/>
      <c r="W32" s="28"/>
      <c r="X32" s="28"/>
      <c r="Y32" s="28"/>
      <c r="Z32" s="28"/>
      <c r="AA32" s="31"/>
    </row>
    <row r="33" spans="2:27" ht="15.75">
      <c r="B33" s="76"/>
      <c r="C33" s="27"/>
      <c r="D33" s="37" t="s">
        <v>69</v>
      </c>
      <c r="E33" s="66" t="s">
        <v>32</v>
      </c>
      <c r="F33" s="42"/>
      <c r="G33" s="43">
        <v>8</v>
      </c>
      <c r="H33" s="39">
        <v>8</v>
      </c>
      <c r="I33" s="39" t="s">
        <v>23</v>
      </c>
      <c r="J33" s="39">
        <v>15</v>
      </c>
      <c r="K33" s="61">
        <f>SUM(G33:J33)+18</f>
        <v>49</v>
      </c>
      <c r="L33" s="39">
        <v>14</v>
      </c>
      <c r="M33" s="39">
        <v>14</v>
      </c>
      <c r="N33" s="39" t="s">
        <v>23</v>
      </c>
      <c r="O33" s="61">
        <f>SUM(L33+M33+18)</f>
        <v>46</v>
      </c>
      <c r="P33" s="40"/>
      <c r="Q33" s="41">
        <f t="shared" si="0"/>
        <v>95</v>
      </c>
      <c r="R33" s="41">
        <v>18</v>
      </c>
      <c r="S33" s="41">
        <f t="shared" si="1"/>
        <v>77</v>
      </c>
      <c r="T33" s="78"/>
      <c r="V33" s="28"/>
      <c r="W33" s="28"/>
      <c r="X33" s="28"/>
      <c r="Y33" s="28"/>
      <c r="Z33" s="28"/>
      <c r="AA33" s="31"/>
    </row>
    <row r="34" spans="2:27" ht="15.75">
      <c r="B34" s="76"/>
      <c r="C34" s="27"/>
      <c r="D34" s="37" t="s">
        <v>70</v>
      </c>
      <c r="E34" s="66" t="s">
        <v>71</v>
      </c>
      <c r="F34" s="38"/>
      <c r="G34" s="39" t="s">
        <v>19</v>
      </c>
      <c r="H34" s="39" t="s">
        <v>19</v>
      </c>
      <c r="I34" s="44" t="s">
        <v>19</v>
      </c>
      <c r="J34" s="43" t="s">
        <v>19</v>
      </c>
      <c r="K34" s="61">
        <v>72</v>
      </c>
      <c r="L34" s="43">
        <v>15</v>
      </c>
      <c r="M34" s="43">
        <v>8</v>
      </c>
      <c r="N34" s="43">
        <v>10</v>
      </c>
      <c r="O34" s="61">
        <f>SUM(L34+M34+N34)</f>
        <v>33</v>
      </c>
      <c r="P34" s="40"/>
      <c r="Q34" s="41">
        <f t="shared" si="0"/>
        <v>105</v>
      </c>
      <c r="R34" s="41">
        <v>18</v>
      </c>
      <c r="S34" s="41">
        <f t="shared" si="1"/>
        <v>87</v>
      </c>
      <c r="T34" s="78"/>
      <c r="V34" s="28"/>
      <c r="W34" s="28"/>
      <c r="X34" s="28"/>
      <c r="Y34" s="28"/>
      <c r="Z34" s="28"/>
      <c r="AA34" s="31"/>
    </row>
    <row r="35" spans="2:27" ht="15.75">
      <c r="B35" s="76"/>
      <c r="C35" s="27"/>
      <c r="D35" s="37" t="s">
        <v>72</v>
      </c>
      <c r="E35" s="66" t="s">
        <v>73</v>
      </c>
      <c r="F35" s="38"/>
      <c r="G35" s="39" t="s">
        <v>19</v>
      </c>
      <c r="H35" s="39" t="s">
        <v>19</v>
      </c>
      <c r="I35" s="44" t="s">
        <v>19</v>
      </c>
      <c r="J35" s="43" t="s">
        <v>19</v>
      </c>
      <c r="K35" s="61">
        <v>72</v>
      </c>
      <c r="L35" s="43">
        <v>16</v>
      </c>
      <c r="M35" s="43" t="s">
        <v>18</v>
      </c>
      <c r="N35" s="43">
        <v>13</v>
      </c>
      <c r="O35" s="61">
        <v>47</v>
      </c>
      <c r="P35" s="40"/>
      <c r="Q35" s="41">
        <f t="shared" si="0"/>
        <v>119</v>
      </c>
      <c r="R35" s="41">
        <v>18</v>
      </c>
      <c r="S35" s="41">
        <f t="shared" si="1"/>
        <v>101</v>
      </c>
      <c r="T35" s="78"/>
      <c r="V35" s="28">
        <f>(COUNTIF($G35:$O35,"DNS")+(COUNTIF($G35:$O35,"DNS"))*$F$9)</f>
        <v>0</v>
      </c>
      <c r="W35" s="28">
        <f>(COUNTIF($G35:$O35,"DNF")+(COUNTIF($G35:$O35,"DNF"))*$F$9)</f>
        <v>1</v>
      </c>
      <c r="X35" s="28">
        <f>(COUNTIF($G35:$O35,"DSQ")+(COUNTIF($G35:$O35,"DSQ"))*$F$9)</f>
        <v>0</v>
      </c>
      <c r="Y35" s="28">
        <f>(COUNTIF($G35:$O35,"OCS")+(COUNTIF($G35:$O35,"OCS"))*$F$9)</f>
        <v>0</v>
      </c>
      <c r="Z35" s="28">
        <f>(COUNTIF($G35:$O35,"DNC")+(COUNTIF($G35:$O35,"DNC"))*$F$9)</f>
        <v>4</v>
      </c>
      <c r="AA35" s="31">
        <f>IF(MAX(V35:Z35)&gt;0,($F$9)+1,0)</f>
        <v>1</v>
      </c>
    </row>
    <row r="36" spans="2:20" ht="5.25" customHeight="1" thickBot="1">
      <c r="B36" s="84"/>
      <c r="C36" s="85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5"/>
      <c r="Q36" s="85"/>
      <c r="R36" s="85"/>
      <c r="S36" s="85"/>
      <c r="T36" s="89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citi</cp:lastModifiedBy>
  <cp:lastPrinted>2007-11-05T14:57:56Z</cp:lastPrinted>
  <dcterms:created xsi:type="dcterms:W3CDTF">1998-08-27T14:34:02Z</dcterms:created>
  <dcterms:modified xsi:type="dcterms:W3CDTF">2007-11-13T02:24:02Z</dcterms:modified>
  <cp:category/>
  <cp:version/>
  <cp:contentType/>
  <cp:contentStatus/>
</cp:coreProperties>
</file>